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FP Folder\2022-23\Co-Housing\Appendices\"/>
    </mc:Choice>
  </mc:AlternateContent>
  <xr:revisionPtr revIDLastSave="0" documentId="13_ncr:1_{B4FD8CC9-D101-42F3-A694-E627A27B7184}" xr6:coauthVersionLast="47" xr6:coauthVersionMax="47" xr10:uidLastSave="{00000000-0000-0000-0000-000000000000}"/>
  <bookViews>
    <workbookView xWindow="-120" yWindow="-120" windowWidth="19440" windowHeight="14040" xr2:uid="{B12F6A59-EBEF-4EF7-9B35-2C6AA30C8CD4}"/>
  </bookViews>
  <sheets>
    <sheet name=" Co-House - Dir Staff Template" sheetId="2" r:id="rId1"/>
    <sheet name=" Co-House - Prop Man Template" sheetId="3" r:id="rId2"/>
  </sheets>
  <externalReferences>
    <externalReference r:id="rId3"/>
    <externalReference r:id="rId4"/>
    <externalReference r:id="rId5"/>
  </externalReferences>
  <definedNames>
    <definedName name="\a">#N/A</definedName>
    <definedName name="___MH1960" localSheetId="0">#REF!</definedName>
    <definedName name="___MH1960" localSheetId="1">#REF!</definedName>
    <definedName name="___MH1960">#REF!</definedName>
    <definedName name="___MH1961" localSheetId="0">#REF!</definedName>
    <definedName name="___MH1961" localSheetId="1">#REF!</definedName>
    <definedName name="___MH1961">#REF!</definedName>
    <definedName name="___MH1964" localSheetId="0">#REF!</definedName>
    <definedName name="___MH1964" localSheetId="1">#REF!</definedName>
    <definedName name="___MH1964">#REF!</definedName>
    <definedName name="___MH1968" localSheetId="0">#REF!</definedName>
    <definedName name="___MH1968" localSheetId="1">#REF!</definedName>
    <definedName name="___MH1968">#REF!</definedName>
    <definedName name="___MH1969" localSheetId="0">#REF!</definedName>
    <definedName name="___MH1969" localSheetId="1">#REF!</definedName>
    <definedName name="___MH1969">#REF!</definedName>
    <definedName name="___MH1979" localSheetId="0">#REF!</definedName>
    <definedName name="___MH1979" localSheetId="1">#REF!</definedName>
    <definedName name="___MH1979">#REF!</definedName>
    <definedName name="___MH1991" localSheetId="0">#REF!</definedName>
    <definedName name="___MH1991" localSheetId="1">#REF!</definedName>
    <definedName name="___MH1991">#REF!</definedName>
    <definedName name="___MH1992" localSheetId="0">#REF!</definedName>
    <definedName name="___MH1992" localSheetId="1">#REF!</definedName>
    <definedName name="___MH1992">#REF!</definedName>
    <definedName name="___MH1994" localSheetId="0">#REF!</definedName>
    <definedName name="___MH1994" localSheetId="1">#REF!</definedName>
    <definedName name="___MH1994">#REF!</definedName>
    <definedName name="__MH1909" localSheetId="0">#REF!</definedName>
    <definedName name="__MH1909" localSheetId="1">#REF!</definedName>
    <definedName name="__MH1909">#REF!</definedName>
    <definedName name="__MH1940" localSheetId="0">#REF!</definedName>
    <definedName name="__MH1940" localSheetId="1">#REF!</definedName>
    <definedName name="__MH1940">#REF!</definedName>
    <definedName name="__MH1960" localSheetId="0">#REF!</definedName>
    <definedName name="__MH1960" localSheetId="1">#REF!</definedName>
    <definedName name="__MH1960">#REF!</definedName>
    <definedName name="__MH1961" localSheetId="0">#REF!</definedName>
    <definedName name="__MH1961" localSheetId="1">#REF!</definedName>
    <definedName name="__MH1961">#REF!</definedName>
    <definedName name="__MH1964" localSheetId="0">#REF!</definedName>
    <definedName name="__MH1964" localSheetId="1">#REF!</definedName>
    <definedName name="__MH1964">#REF!</definedName>
    <definedName name="__MH1992" localSheetId="0">#REF!</definedName>
    <definedName name="__MH1992" localSheetId="1">#REF!</definedName>
    <definedName name="__MH1992">#REF!</definedName>
    <definedName name="__MH1994" localSheetId="0">#REF!</definedName>
    <definedName name="__MH1994" localSheetId="1">#REF!</definedName>
    <definedName name="__MH1994">#REF!</definedName>
    <definedName name="AllocationMethods">[1]Lookups!$A$4:$A$7</definedName>
    <definedName name="Clinical">#REF!</definedName>
    <definedName name="combined">'[2]4 Scenarios'!$A$1:$J$62,'[2]4 Scenarios'!$K$30:$W$137</definedName>
    <definedName name="DropDown">[3]DropDown!$A$2:$A$4</definedName>
    <definedName name="End_Bal" localSheetId="0">#REF!</definedName>
    <definedName name="End_Bal" localSheetId="1">#REF!</definedName>
    <definedName name="End_Bal">#REF!</definedName>
    <definedName name="EXPENSEROW">#N/A</definedName>
    <definedName name="Full_Print" localSheetId="0">#REF!</definedName>
    <definedName name="Full_Print" localSheetId="1">#REF!</definedName>
    <definedName name="Full_Print">#REF!</definedName>
    <definedName name="Header_Row" localSheetId="0">ROW(#REF!)</definedName>
    <definedName name="Header_Row" localSheetId="1">ROW(#REF!)</definedName>
    <definedName name="Header_Row">ROW(#REF!)</definedName>
    <definedName name="Interest_Rate" localSheetId="0">#REF!</definedName>
    <definedName name="Interest_Rate" localSheetId="1">#REF!</definedName>
    <definedName name="Interest_Rate">#REF!</definedName>
    <definedName name="Last_Row">#N/A</definedName>
    <definedName name="Loan_Amount" localSheetId="0">#REF!</definedName>
    <definedName name="Loan_Amount" localSheetId="1">#REF!</definedName>
    <definedName name="Loan_Amount">#REF!</definedName>
    <definedName name="Loan_Start" localSheetId="0">#REF!</definedName>
    <definedName name="Loan_Start" localSheetId="1">#REF!</definedName>
    <definedName name="Loan_Start">#REF!</definedName>
    <definedName name="Loan_Years" localSheetId="0">#REF!</definedName>
    <definedName name="Loan_Years" localSheetId="1">#REF!</definedName>
    <definedName name="Loan_Years">#REF!</definedName>
    <definedName name="OtherStaff">#REF!</definedName>
    <definedName name="_xlnm.Print_Area" localSheetId="0">' Co-House - Dir Staff Template'!$B$1:$H$45</definedName>
    <definedName name="_xlnm.Print_Area" localSheetId="1">' Co-House - Prop Man Template'!$B$1:$H$46</definedName>
    <definedName name="_xlnm.Print_Titles" localSheetId="0">' Co-House - Dir Staff Template'!$1:$2</definedName>
    <definedName name="_xlnm.Print_Titles" localSheetId="1">' Co-House - Prop Man Template'!$1:$2</definedName>
    <definedName name="SDCPUACT">#N/A</definedName>
    <definedName name="SDCPUBUD">#N/A</definedName>
    <definedName name="SDGROSSACT">#N/A</definedName>
    <definedName name="wrn.all._.Sched._.L_s." hidden="1">{#N/A,#N/A,FALSE,"ABHA";#N/A,#N/A,FALSE,"Clack";#N/A,#N/A,FALSE,"FCI";#N/A,#N/A,FALSE,"GOBHI";#N/A,#N/A,FALSE,"JBH";#N/A,#N/A,FALSE,"LANE";#N/A,#N/A,FALSE,"MVBCN";#N/A,#N/A,FALSE,"MULT";#N/A,#N/A,FALSE,"PROV";#N/A,#N/A,FALSE,"THA"}</definedName>
    <definedName name="wrn.PenPayor1." hidden="1">{"Penetration and Payor Mix I",#N/A,FALSE,"Sheet1"}</definedName>
    <definedName name="wrn.Summary._.Useful._.Variances." hidden="1">{#N/A,"PHP Summary",FALSE,"Summaries";#N/A,"Client Fees Summary",FALSE,"Summaries";#N/A,"Toal Revenue Summary",FALSE,"Summaries";#N/A,"Sal &amp; Ben Summary",FALSE,"Summaries";#N/A,"Professional Fees Summary",FALSE,"Summaries";#N/A,"Total Direct Expense",FALSE,"Summaries";#N/A,"Operating Net Change",FALSE,"Summaries";#N/A,"Facility Expenses Summary",FALSE,"Summaries";#N/A,"Indirect Allocation Summary",FALSE,"Summaries";#N/A,"Total Expense Sumamry",FALSE,"Summaries";#N/A,"Net Change in Assets",FALSE,"Summaries"}</definedName>
    <definedName name="wrn.Useful._.Detail._.Variances." hidden="1">{#N/A,"Detail Salaries",FALSE,"Detail"}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3" l="1"/>
  <c r="G33" i="3"/>
  <c r="G32" i="3"/>
  <c r="G34" i="3" s="1"/>
  <c r="E30" i="3"/>
  <c r="G29" i="3"/>
  <c r="G28" i="3"/>
  <c r="E19" i="3"/>
  <c r="G18" i="3"/>
  <c r="G17" i="3"/>
  <c r="G16" i="3"/>
  <c r="G15" i="3"/>
  <c r="G14" i="3"/>
  <c r="E8" i="3"/>
  <c r="G33" i="2"/>
  <c r="G32" i="2"/>
  <c r="G29" i="2"/>
  <c r="G28" i="2"/>
  <c r="G15" i="2"/>
  <c r="G16" i="2"/>
  <c r="G17" i="2"/>
  <c r="G14" i="2"/>
  <c r="E34" i="2"/>
  <c r="E30" i="2"/>
  <c r="E18" i="2"/>
  <c r="E8" i="2"/>
  <c r="G30" i="3" l="1"/>
  <c r="G35" i="3" s="1"/>
  <c r="G19" i="3"/>
  <c r="G22" i="3" s="1"/>
  <c r="G24" i="3" s="1"/>
  <c r="G34" i="2"/>
  <c r="E19" i="2"/>
  <c r="G30" i="2"/>
  <c r="G35" i="2" s="1"/>
  <c r="G18" i="2"/>
  <c r="G22" i="2" s="1"/>
  <c r="G24" i="2" s="1"/>
  <c r="G37" i="2" s="1"/>
  <c r="G38" i="3" l="1"/>
</calcChain>
</file>

<file path=xl/sharedStrings.xml><?xml version="1.0" encoding="utf-8"?>
<sst xmlns="http://schemas.openxmlformats.org/spreadsheetml/2006/main" count="81" uniqueCount="46">
  <si>
    <t>San Mateo County Behavioral Health and Recovery Services (BHRS)</t>
  </si>
  <si>
    <t>New BHRS Campus - Co-Housing</t>
  </si>
  <si>
    <t>Number of Facilities</t>
  </si>
  <si>
    <t>Occupancy Rate</t>
  </si>
  <si>
    <t>TBD</t>
  </si>
  <si>
    <t>Occupied Days</t>
  </si>
  <si>
    <t>B. Staffing FTEs</t>
  </si>
  <si>
    <t>FTE</t>
  </si>
  <si>
    <t>Med Salary</t>
  </si>
  <si>
    <t>Cost</t>
  </si>
  <si>
    <t>Direct Service Staff</t>
  </si>
  <si>
    <t>Supervisor</t>
  </si>
  <si>
    <t>Occupational Therapist</t>
  </si>
  <si>
    <t>Peer Professional</t>
  </si>
  <si>
    <t>Case Manager</t>
  </si>
  <si>
    <t>Total Direct Service</t>
  </si>
  <si>
    <t>Staff FTE per Bed</t>
  </si>
  <si>
    <t>Maintenance/Housekeeping</t>
  </si>
  <si>
    <t>Property Manager</t>
  </si>
  <si>
    <t>Asst. Property Manager</t>
  </si>
  <si>
    <t>Resident Services Coordinator</t>
  </si>
  <si>
    <t>Other</t>
  </si>
  <si>
    <t>C. Salary and Benefits</t>
  </si>
  <si>
    <t>Salary</t>
  </si>
  <si>
    <t>Benefits</t>
  </si>
  <si>
    <t>Total</t>
  </si>
  <si>
    <t>D. Facility Expenses</t>
  </si>
  <si>
    <t>Units</t>
  </si>
  <si>
    <t>Unit Cost</t>
  </si>
  <si>
    <t>Total Cost</t>
  </si>
  <si>
    <t>Item #1</t>
  </si>
  <si>
    <t>Item #2</t>
  </si>
  <si>
    <t>Facility Operating Costs</t>
  </si>
  <si>
    <t>Total Facility Operating Costs</t>
  </si>
  <si>
    <t>Total Facility Expenses</t>
  </si>
  <si>
    <t>Net Expenses</t>
  </si>
  <si>
    <t>Property Management Staff</t>
  </si>
  <si>
    <t>Services, Equpiment and Supplies</t>
  </si>
  <si>
    <t>Total Services, Equipment and Supplies</t>
  </si>
  <si>
    <t>Total Property Management</t>
  </si>
  <si>
    <t>Units per Facility</t>
  </si>
  <si>
    <t>Total Units</t>
  </si>
  <si>
    <t>A. Facilities and Units</t>
  </si>
  <si>
    <t>Rent (30% of Client Income)</t>
  </si>
  <si>
    <t>Cordilleras Replacement Property Management Template - Co-Housing</t>
  </si>
  <si>
    <t>Cordilleras Replacement Direct Service Staff Template - Co-Housing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</si>
</sst>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&quot;$&quot;#,##0"/>
    <numFmt numFmtId="165" formatCode="&quot;$&quot;#,##0.00"/>
  </numFmts>
  <fonts count="9" x14ac:knownFonts="1"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rgb="FF0033CC"/>
      </left>
      <right/>
      <top style="medium">
        <color rgb="FF0033CC"/>
      </top>
      <bottom/>
      <diagonal/>
    </border>
    <border>
      <left/>
      <right/>
      <top style="medium">
        <color rgb="FF0033CC"/>
      </top>
      <bottom style="thin">
        <color indexed="64"/>
      </bottom>
      <diagonal/>
    </border>
    <border>
      <left/>
      <right style="medium">
        <color rgb="FF0033CC"/>
      </right>
      <top style="medium">
        <color rgb="FF0033CC"/>
      </top>
      <bottom/>
      <diagonal/>
    </border>
    <border>
      <left style="medium">
        <color rgb="FF0033CC"/>
      </left>
      <right/>
      <top/>
      <bottom/>
      <diagonal/>
    </border>
    <border>
      <left/>
      <right style="medium">
        <color rgb="FF0033CC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33CC"/>
      </left>
      <right/>
      <top/>
      <bottom style="medium">
        <color rgb="FF0033CC"/>
      </bottom>
      <diagonal/>
    </border>
    <border>
      <left/>
      <right/>
      <top/>
      <bottom style="medium">
        <color rgb="FF0033CC"/>
      </bottom>
      <diagonal/>
    </border>
    <border>
      <left/>
      <right style="medium">
        <color rgb="FF0033CC"/>
      </right>
      <top/>
      <bottom style="medium">
        <color rgb="FF0033CC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0" fillId="0" borderId="1" xfId="0" applyBorder="1"/>
    <xf numFmtId="0" fontId="4" fillId="0" borderId="2" xfId="0" applyFont="1" applyBorder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/>
    <xf numFmtId="0" fontId="5" fillId="0" borderId="0" xfId="0" applyFont="1"/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41" fontId="0" fillId="2" borderId="0" xfId="0" applyNumberFormat="1" applyFill="1"/>
    <xf numFmtId="41" fontId="0" fillId="0" borderId="0" xfId="0" applyNumberFormat="1"/>
    <xf numFmtId="0" fontId="0" fillId="0" borderId="5" xfId="0" applyBorder="1"/>
    <xf numFmtId="41" fontId="0" fillId="3" borderId="0" xfId="0" applyNumberFormat="1" applyFill="1"/>
    <xf numFmtId="41" fontId="0" fillId="0" borderId="6" xfId="0" applyNumberFormat="1" applyBorder="1"/>
    <xf numFmtId="9" fontId="0" fillId="3" borderId="0" xfId="0" applyNumberFormat="1" applyFill="1" applyAlignment="1">
      <alignment horizontal="right"/>
    </xf>
    <xf numFmtId="9" fontId="0" fillId="3" borderId="0" xfId="0" applyNumberFormat="1" applyFill="1"/>
    <xf numFmtId="9" fontId="0" fillId="0" borderId="0" xfId="0" applyNumberFormat="1"/>
    <xf numFmtId="3" fontId="0" fillId="0" borderId="6" xfId="0" applyNumberFormat="1" applyBorder="1" applyAlignment="1">
      <alignment horizontal="right"/>
    </xf>
    <xf numFmtId="3" fontId="0" fillId="0" borderId="0" xfId="0" applyNumberFormat="1"/>
    <xf numFmtId="0" fontId="5" fillId="0" borderId="0" xfId="0" applyFont="1" applyAlignment="1">
      <alignment horizontal="right"/>
    </xf>
    <xf numFmtId="4" fontId="0" fillId="0" borderId="0" xfId="0" applyNumberFormat="1"/>
    <xf numFmtId="0" fontId="6" fillId="0" borderId="0" xfId="0" applyFont="1"/>
    <xf numFmtId="0" fontId="7" fillId="0" borderId="0" xfId="0" applyFont="1"/>
    <xf numFmtId="4" fontId="0" fillId="4" borderId="0" xfId="0" applyNumberFormat="1" applyFill="1"/>
    <xf numFmtId="0" fontId="0" fillId="4" borderId="0" xfId="0" applyFill="1"/>
    <xf numFmtId="164" fontId="0" fillId="4" borderId="0" xfId="0" applyNumberFormat="1" applyFill="1"/>
    <xf numFmtId="164" fontId="5" fillId="4" borderId="0" xfId="0" applyNumberFormat="1" applyFont="1" applyFill="1"/>
    <xf numFmtId="164" fontId="5" fillId="0" borderId="0" xfId="0" applyNumberFormat="1" applyFont="1"/>
    <xf numFmtId="0" fontId="2" fillId="0" borderId="4" xfId="0" applyFont="1" applyBorder="1"/>
    <xf numFmtId="0" fontId="2" fillId="0" borderId="5" xfId="0" applyFont="1" applyBorder="1"/>
    <xf numFmtId="164" fontId="0" fillId="0" borderId="0" xfId="0" applyNumberFormat="1"/>
    <xf numFmtId="0" fontId="5" fillId="0" borderId="4" xfId="0" applyFont="1" applyBorder="1"/>
    <xf numFmtId="3" fontId="5" fillId="0" borderId="0" xfId="0" applyNumberFormat="1" applyFont="1"/>
    <xf numFmtId="42" fontId="5" fillId="0" borderId="0" xfId="0" applyNumberFormat="1" applyFont="1"/>
    <xf numFmtId="0" fontId="5" fillId="0" borderId="5" xfId="0" applyFont="1" applyBorder="1"/>
    <xf numFmtId="0" fontId="8" fillId="0" borderId="0" xfId="0" applyFont="1"/>
    <xf numFmtId="6" fontId="0" fillId="0" borderId="7" xfId="0" applyNumberFormat="1" applyBorder="1"/>
    <xf numFmtId="165" fontId="0" fillId="0" borderId="0" xfId="0" applyNumberFormat="1"/>
    <xf numFmtId="0" fontId="0" fillId="0" borderId="0" xfId="0" applyAlignment="1">
      <alignment horizontal="left" indent="5"/>
    </xf>
    <xf numFmtId="0" fontId="0" fillId="0" borderId="8" xfId="0" applyBorder="1"/>
    <xf numFmtId="0" fontId="0" fillId="0" borderId="9" xfId="0" applyBorder="1"/>
    <xf numFmtId="165" fontId="0" fillId="0" borderId="9" xfId="0" applyNumberFormat="1" applyBorder="1"/>
    <xf numFmtId="0" fontId="0" fillId="0" borderId="10" xfId="0" applyBorder="1"/>
    <xf numFmtId="41" fontId="0" fillId="4" borderId="0" xfId="0" applyNumberFormat="1" applyFill="1"/>
    <xf numFmtId="4" fontId="0" fillId="3" borderId="11" xfId="0" applyNumberFormat="1" applyFill="1" applyBorder="1"/>
    <xf numFmtId="37" fontId="0" fillId="3" borderId="12" xfId="0" applyNumberFormat="1" applyFill="1" applyBorder="1"/>
    <xf numFmtId="41" fontId="0" fillId="3" borderId="13" xfId="0" applyNumberFormat="1" applyFill="1" applyBorder="1"/>
    <xf numFmtId="4" fontId="0" fillId="3" borderId="14" xfId="0" applyNumberFormat="1" applyFill="1" applyBorder="1"/>
    <xf numFmtId="37" fontId="0" fillId="3" borderId="15" xfId="0" applyNumberFormat="1" applyFill="1" applyBorder="1"/>
    <xf numFmtId="41" fontId="0" fillId="3" borderId="16" xfId="0" applyNumberFormat="1" applyFill="1" applyBorder="1"/>
    <xf numFmtId="4" fontId="0" fillId="3" borderId="17" xfId="0" applyNumberFormat="1" applyFill="1" applyBorder="1"/>
    <xf numFmtId="37" fontId="0" fillId="3" borderId="18" xfId="0" applyNumberFormat="1" applyFill="1" applyBorder="1"/>
    <xf numFmtId="41" fontId="0" fillId="3" borderId="19" xfId="0" applyNumberFormat="1" applyFill="1" applyBorder="1"/>
    <xf numFmtId="37" fontId="0" fillId="3" borderId="18" xfId="0" applyNumberFormat="1" applyFill="1" applyBorder="1" applyAlignment="1">
      <alignment horizontal="right"/>
    </xf>
    <xf numFmtId="3" fontId="0" fillId="3" borderId="11" xfId="0" applyNumberFormat="1" applyFill="1" applyBorder="1"/>
    <xf numFmtId="3" fontId="0" fillId="3" borderId="12" xfId="0" applyNumberFormat="1" applyFill="1" applyBorder="1"/>
    <xf numFmtId="3" fontId="0" fillId="3" borderId="17" xfId="0" applyNumberFormat="1" applyFill="1" applyBorder="1"/>
    <xf numFmtId="3" fontId="0" fillId="3" borderId="18" xfId="0" applyNumberFormat="1" applyFill="1" applyBorder="1"/>
    <xf numFmtId="42" fontId="0" fillId="3" borderId="20" xfId="0" applyNumberFormat="1" applyFill="1" applyBorder="1"/>
    <xf numFmtId="42" fontId="0" fillId="3" borderId="21" xfId="0" applyNumberFormat="1" applyFill="1" applyBorder="1"/>
    <xf numFmtId="42" fontId="5" fillId="0" borderId="6" xfId="0" applyNumberFormat="1" applyFont="1" applyBorder="1"/>
    <xf numFmtId="43" fontId="0" fillId="0" borderId="0" xfId="0" applyNumberFormat="1"/>
    <xf numFmtId="43" fontId="0" fillId="4" borderId="0" xfId="0" applyNumberFormat="1" applyFill="1"/>
    <xf numFmtId="42" fontId="0" fillId="0" borderId="0" xfId="0" applyNumberFormat="1"/>
    <xf numFmtId="3" fontId="5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hafs\users\MCPP\GOBHI\Oregon%20MHOs\2008%20Cost%20Study\Data\ABHA\Benton\Benton%20County%20Mental%20Health%20Cost%20Study%20Jarvis%202006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WINDOWS\Temporary%20Internet%20Files\OLK8294\CLKRAT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hafs\users\Users\Dale%20Jarvis\Dropbox\Washington\King%20County\2017%20MH-SUD%20Cost%20Study\King%20Co%202017%20Rate%20Setting%20Model%20v9%20CONFIDENTIAL%20data%20includ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Help"/>
      <sheetName val="Benton 05-06 Actuals"/>
      <sheetName val="Example"/>
      <sheetName val="Stop Here"/>
      <sheetName val="Lookups"/>
      <sheetName val="POS Codes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Direct</v>
          </cell>
        </row>
        <row r="5">
          <cell r="A5" t="str">
            <v>FTEs</v>
          </cell>
        </row>
        <row r="6">
          <cell r="A6" t="str">
            <v>Medical FTEs</v>
          </cell>
        </row>
        <row r="7">
          <cell r="A7" t="str">
            <v>Salaries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ps"/>
      <sheetName val="2 Clinician Mix"/>
      <sheetName val="3 Clinican Cost"/>
      <sheetName val="Non Staff"/>
      <sheetName val="5 All Rates"/>
      <sheetName val="1 PL"/>
      <sheetName val="4 Scenarios"/>
      <sheetName val="6 RVU-Std Hr"/>
      <sheetName val="Craig's Data"/>
      <sheetName val="Modality"/>
      <sheetName val="Excluded"/>
      <sheetName val="Modality List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Clark County RSN FY96/97 Utilization Estimates under Fee for Service</v>
          </cell>
        </row>
        <row r="3">
          <cell r="A3" t="str">
            <v>SECTION A: Selected Scenarios (based on Median for each Cohort)</v>
          </cell>
        </row>
        <row r="5">
          <cell r="D5" t="str">
            <v>User</v>
          </cell>
          <cell r="E5" t="str">
            <v>Util</v>
          </cell>
          <cell r="F5" t="str">
            <v>Base</v>
          </cell>
        </row>
        <row r="6">
          <cell r="A6" t="str">
            <v>Scenario # and Label</v>
          </cell>
          <cell r="D6" t="str">
            <v>Growth</v>
          </cell>
          <cell r="E6" t="str">
            <v>Growth</v>
          </cell>
          <cell r="F6" t="str">
            <v>Std Hrs</v>
          </cell>
          <cell r="G6" t="str">
            <v>4-6/96</v>
          </cell>
          <cell r="H6" t="str">
            <v>7-12/96</v>
          </cell>
          <cell r="I6" t="str">
            <v>1-6/97</v>
          </cell>
        </row>
        <row r="7">
          <cell r="A7" t="str">
            <v>0 Lower Estimate</v>
          </cell>
          <cell r="D7">
            <v>0</v>
          </cell>
          <cell r="E7">
            <v>0</v>
          </cell>
          <cell r="F7">
            <v>9946</v>
          </cell>
          <cell r="G7">
            <v>9946</v>
          </cell>
          <cell r="H7">
            <v>9946</v>
          </cell>
          <cell r="I7">
            <v>9946</v>
          </cell>
        </row>
        <row r="8">
          <cell r="A8" t="str">
            <v>2 Low Estimate</v>
          </cell>
          <cell r="D8">
            <v>2.0000000000000018E-2</v>
          </cell>
          <cell r="E8">
            <v>0.05</v>
          </cell>
          <cell r="F8">
            <v>9946</v>
          </cell>
          <cell r="G8">
            <v>10542.76</v>
          </cell>
          <cell r="H8">
            <v>10648.187600000001</v>
          </cell>
          <cell r="I8">
            <v>10754.669476000001</v>
          </cell>
        </row>
        <row r="9">
          <cell r="A9" t="str">
            <v>9 Med Estimate</v>
          </cell>
          <cell r="D9">
            <v>8.0000000000000071E-2</v>
          </cell>
          <cell r="E9">
            <v>7.4999999999999997E-2</v>
          </cell>
          <cell r="F9">
            <v>9946</v>
          </cell>
          <cell r="G9">
            <v>10890.869999999999</v>
          </cell>
          <cell r="H9">
            <v>11326.504799999999</v>
          </cell>
          <cell r="I9">
            <v>11779.564992</v>
          </cell>
        </row>
        <row r="10">
          <cell r="A10" t="str">
            <v>14 High Estimate</v>
          </cell>
          <cell r="D10">
            <v>4.0000000000000036E-2</v>
          </cell>
          <cell r="E10">
            <v>0.05</v>
          </cell>
          <cell r="F10">
            <v>11739</v>
          </cell>
          <cell r="G10">
            <v>12502.035</v>
          </cell>
          <cell r="H10">
            <v>12877.09605</v>
          </cell>
          <cell r="I10">
            <v>13263.4089315</v>
          </cell>
        </row>
        <row r="12">
          <cell r="A12" t="str">
            <v>SECTION B: Modeled Scenarios</v>
          </cell>
        </row>
        <row r="14">
          <cell r="A14" t="str">
            <v>Scenario</v>
          </cell>
          <cell r="D14" t="str">
            <v>User</v>
          </cell>
          <cell r="E14" t="str">
            <v>Util</v>
          </cell>
          <cell r="F14" t="str">
            <v>Base</v>
          </cell>
        </row>
        <row r="15">
          <cell r="A15" t="str">
            <v>#</v>
          </cell>
          <cell r="D15" t="str">
            <v>Growth</v>
          </cell>
          <cell r="E15" t="str">
            <v>Growth</v>
          </cell>
          <cell r="F15" t="str">
            <v>Std Hrs</v>
          </cell>
          <cell r="G15" t="str">
            <v>4-6/96</v>
          </cell>
          <cell r="H15" t="str">
            <v>7-12/96</v>
          </cell>
          <cell r="I15" t="str">
            <v>1-6/97</v>
          </cell>
        </row>
        <row r="16">
          <cell r="A16">
            <v>1</v>
          </cell>
          <cell r="B16" t="str">
            <v>Avg Std Hrs/Mo</v>
          </cell>
          <cell r="D16">
            <v>2.0000000000000018E-2</v>
          </cell>
          <cell r="E16">
            <v>2.5000000000000001E-2</v>
          </cell>
          <cell r="F16">
            <v>9946</v>
          </cell>
          <cell r="G16">
            <v>10294.109999999999</v>
          </cell>
          <cell r="H16">
            <v>10397.051099999999</v>
          </cell>
          <cell r="I16">
            <v>10501.021610999998</v>
          </cell>
        </row>
        <row r="17">
          <cell r="A17">
            <v>2</v>
          </cell>
          <cell r="B17" t="str">
            <v>Avg Std Hrs/Mo</v>
          </cell>
          <cell r="D17">
            <v>2.0000000000000018E-2</v>
          </cell>
          <cell r="E17">
            <v>0.05</v>
          </cell>
          <cell r="F17">
            <v>9946</v>
          </cell>
          <cell r="G17">
            <v>10542.76</v>
          </cell>
          <cell r="H17">
            <v>10648.187600000001</v>
          </cell>
          <cell r="I17">
            <v>10754.669476000001</v>
          </cell>
        </row>
        <row r="18">
          <cell r="A18">
            <v>3</v>
          </cell>
          <cell r="B18" t="str">
            <v>Avg Std Hrs/Mo</v>
          </cell>
          <cell r="D18">
            <v>2.0000000000000018E-2</v>
          </cell>
          <cell r="E18">
            <v>7.4999999999999997E-2</v>
          </cell>
          <cell r="F18">
            <v>9946</v>
          </cell>
          <cell r="G18">
            <v>10791.41</v>
          </cell>
          <cell r="H18">
            <v>10899.3241</v>
          </cell>
          <cell r="I18">
            <v>11008.317341</v>
          </cell>
        </row>
        <row r="19">
          <cell r="A19">
            <v>4</v>
          </cell>
          <cell r="B19" t="str">
            <v>Avg Std Hrs/Mo</v>
          </cell>
          <cell r="D19">
            <v>4.0000000000000036E-2</v>
          </cell>
          <cell r="E19">
            <v>2.5000000000000001E-2</v>
          </cell>
          <cell r="F19">
            <v>9946</v>
          </cell>
          <cell r="G19">
            <v>10343.84</v>
          </cell>
          <cell r="H19">
            <v>10654.155200000001</v>
          </cell>
          <cell r="I19">
            <v>10973.779856000001</v>
          </cell>
        </row>
        <row r="20">
          <cell r="A20">
            <v>5</v>
          </cell>
          <cell r="B20" t="str">
            <v>Avg Std Hrs/Mo</v>
          </cell>
          <cell r="D20">
            <v>4.0000000000000036E-2</v>
          </cell>
          <cell r="E20">
            <v>0.05</v>
          </cell>
          <cell r="F20">
            <v>9946</v>
          </cell>
          <cell r="G20">
            <v>10592.49</v>
          </cell>
          <cell r="H20">
            <v>10910.2647</v>
          </cell>
          <cell r="I20">
            <v>11237.572641000001</v>
          </cell>
        </row>
        <row r="21">
          <cell r="A21">
            <v>6</v>
          </cell>
          <cell r="B21" t="str">
            <v>Avg Std Hrs/Mo</v>
          </cell>
          <cell r="D21">
            <v>4.0000000000000036E-2</v>
          </cell>
          <cell r="E21">
            <v>7.4999999999999997E-2</v>
          </cell>
          <cell r="F21">
            <v>9946</v>
          </cell>
          <cell r="G21">
            <v>10841.140000000001</v>
          </cell>
          <cell r="H21">
            <v>11166.374200000002</v>
          </cell>
          <cell r="I21">
            <v>11501.365426000002</v>
          </cell>
        </row>
        <row r="22">
          <cell r="A22">
            <v>7</v>
          </cell>
          <cell r="B22" t="str">
            <v>Avg Std Hrs/Mo</v>
          </cell>
          <cell r="D22">
            <v>8.0000000000000071E-2</v>
          </cell>
          <cell r="E22">
            <v>2.5000000000000001E-2</v>
          </cell>
          <cell r="F22">
            <v>9946</v>
          </cell>
          <cell r="G22">
            <v>10393.57</v>
          </cell>
          <cell r="H22">
            <v>10809.3128</v>
          </cell>
          <cell r="I22">
            <v>11241.685312</v>
          </cell>
        </row>
        <row r="23">
          <cell r="A23">
            <v>8</v>
          </cell>
          <cell r="B23" t="str">
            <v>Avg Std Hrs/Mo</v>
          </cell>
          <cell r="D23">
            <v>8.0000000000000071E-2</v>
          </cell>
          <cell r="E23">
            <v>0.05</v>
          </cell>
          <cell r="F23">
            <v>9946</v>
          </cell>
          <cell r="G23">
            <v>10642.220000000001</v>
          </cell>
          <cell r="H23">
            <v>11067.908800000001</v>
          </cell>
          <cell r="I23">
            <v>11510.625152000002</v>
          </cell>
        </row>
        <row r="24">
          <cell r="A24">
            <v>9</v>
          </cell>
          <cell r="B24" t="str">
            <v>Avg Std Hrs/Mo</v>
          </cell>
          <cell r="D24">
            <v>8.0000000000000071E-2</v>
          </cell>
          <cell r="E24">
            <v>7.4999999999999997E-2</v>
          </cell>
          <cell r="F24">
            <v>9946</v>
          </cell>
          <cell r="G24">
            <v>10890.869999999999</v>
          </cell>
          <cell r="H24">
            <v>11326.504799999999</v>
          </cell>
          <cell r="I24">
            <v>11779.564992</v>
          </cell>
        </row>
        <row r="25">
          <cell r="A25">
            <v>10</v>
          </cell>
          <cell r="B25" t="str">
            <v>Avg Std Hrs/Mo</v>
          </cell>
          <cell r="D25">
            <v>2.0000000000000018E-2</v>
          </cell>
          <cell r="E25">
            <v>2.5000000000000001E-2</v>
          </cell>
          <cell r="F25">
            <v>11739</v>
          </cell>
          <cell r="G25">
            <v>12149.865</v>
          </cell>
          <cell r="H25">
            <v>12271.363649999999</v>
          </cell>
          <cell r="I25">
            <v>12394.0772865</v>
          </cell>
        </row>
        <row r="26">
          <cell r="A26">
            <v>11</v>
          </cell>
          <cell r="B26" t="str">
            <v>Avg Std Hrs/Mo</v>
          </cell>
          <cell r="D26">
            <v>2.0000000000000018E-2</v>
          </cell>
          <cell r="E26">
            <v>0.05</v>
          </cell>
          <cell r="F26">
            <v>11739</v>
          </cell>
          <cell r="G26">
            <v>12443.34</v>
          </cell>
          <cell r="H26">
            <v>12567.7734</v>
          </cell>
          <cell r="I26">
            <v>12693.451134000001</v>
          </cell>
        </row>
        <row r="27">
          <cell r="A27">
            <v>12</v>
          </cell>
          <cell r="B27" t="str">
            <v>Avg Std Hrs/Mo</v>
          </cell>
          <cell r="D27">
            <v>2.0000000000000018E-2</v>
          </cell>
          <cell r="E27">
            <v>7.4999999999999997E-2</v>
          </cell>
          <cell r="F27">
            <v>11739</v>
          </cell>
          <cell r="G27">
            <v>12736.814999999999</v>
          </cell>
          <cell r="H27">
            <v>12864.183149999999</v>
          </cell>
          <cell r="I27">
            <v>12992.8249815</v>
          </cell>
        </row>
        <row r="28">
          <cell r="A28">
            <v>13</v>
          </cell>
          <cell r="B28" t="str">
            <v>Avg Std Hrs/Mo</v>
          </cell>
          <cell r="D28">
            <v>4.0000000000000036E-2</v>
          </cell>
          <cell r="E28">
            <v>2.5000000000000001E-2</v>
          </cell>
          <cell r="F28">
            <v>11739</v>
          </cell>
          <cell r="G28">
            <v>12208.560000000001</v>
          </cell>
          <cell r="H28">
            <v>12574.816800000002</v>
          </cell>
          <cell r="I28">
            <v>12952.061304000003</v>
          </cell>
        </row>
        <row r="29">
          <cell r="A29">
            <v>14</v>
          </cell>
          <cell r="B29" t="str">
            <v>Avg Std Hrs/Mo</v>
          </cell>
          <cell r="D29">
            <v>4.0000000000000036E-2</v>
          </cell>
          <cell r="E29">
            <v>0.05</v>
          </cell>
          <cell r="F29">
            <v>11739</v>
          </cell>
          <cell r="G29">
            <v>12502.035</v>
          </cell>
          <cell r="H29">
            <v>12877.09605</v>
          </cell>
          <cell r="I29">
            <v>13263.4089315</v>
          </cell>
        </row>
        <row r="30">
          <cell r="A30">
            <v>15</v>
          </cell>
          <cell r="B30" t="str">
            <v>Avg Std Hrs/Mo</v>
          </cell>
          <cell r="D30">
            <v>4.0000000000000036E-2</v>
          </cell>
          <cell r="E30">
            <v>7.4999999999999997E-2</v>
          </cell>
          <cell r="F30">
            <v>11739</v>
          </cell>
          <cell r="G30">
            <v>12795.51</v>
          </cell>
          <cell r="H30">
            <v>13179.3753</v>
          </cell>
          <cell r="I30">
            <v>13574.756558999999</v>
          </cell>
          <cell r="K30">
            <v>160524.79115399998</v>
          </cell>
          <cell r="L30" t="str">
            <v>Med</v>
          </cell>
          <cell r="M30" t="str">
            <v>High</v>
          </cell>
        </row>
        <row r="31">
          <cell r="A31">
            <v>16</v>
          </cell>
          <cell r="B31" t="str">
            <v>Avg Std Hrs/Mo</v>
          </cell>
          <cell r="D31">
            <v>8.0000000000000071E-2</v>
          </cell>
          <cell r="E31">
            <v>2.5000000000000001E-2</v>
          </cell>
          <cell r="F31">
            <v>11739</v>
          </cell>
          <cell r="G31">
            <v>12267.254999999999</v>
          </cell>
          <cell r="H31">
            <v>12757.9452</v>
          </cell>
          <cell r="I31">
            <v>13268.263008</v>
          </cell>
          <cell r="K31">
            <v>156157.24924799998</v>
          </cell>
          <cell r="L31" t="str">
            <v>High</v>
          </cell>
          <cell r="M31" t="str">
            <v>Low</v>
          </cell>
        </row>
        <row r="32">
          <cell r="A32">
            <v>17</v>
          </cell>
          <cell r="B32" t="str">
            <v>Avg Std Hrs/Mo</v>
          </cell>
          <cell r="D32">
            <v>8.0000000000000071E-2</v>
          </cell>
          <cell r="E32">
            <v>0.05</v>
          </cell>
          <cell r="F32">
            <v>11739</v>
          </cell>
          <cell r="G32">
            <v>12560.730000000001</v>
          </cell>
          <cell r="H32">
            <v>13063.159200000002</v>
          </cell>
          <cell r="I32">
            <v>13585.685568000003</v>
          </cell>
          <cell r="K32">
            <v>159893.06860800003</v>
          </cell>
          <cell r="L32" t="str">
            <v>High</v>
          </cell>
          <cell r="M32" t="str">
            <v>Med</v>
          </cell>
        </row>
        <row r="33">
          <cell r="A33">
            <v>18</v>
          </cell>
          <cell r="B33" t="str">
            <v>Avg Std Hrs/Mo</v>
          </cell>
          <cell r="D33">
            <v>8.0000000000000071E-2</v>
          </cell>
          <cell r="E33">
            <v>7.4999999999999997E-2</v>
          </cell>
          <cell r="F33">
            <v>11739</v>
          </cell>
          <cell r="G33">
            <v>12854.205</v>
          </cell>
          <cell r="H33">
            <v>13368.3732</v>
          </cell>
          <cell r="I33">
            <v>13903.108128</v>
          </cell>
          <cell r="K33">
            <v>163628.887968</v>
          </cell>
          <cell r="L33" t="str">
            <v>High</v>
          </cell>
          <cell r="M33" t="str">
            <v>High</v>
          </cell>
        </row>
        <row r="34">
          <cell r="A34">
            <v>19</v>
          </cell>
          <cell r="B34" t="str">
            <v>Avg Std Hrs/Mo</v>
          </cell>
          <cell r="D34">
            <v>2.0000000000000018E-2</v>
          </cell>
          <cell r="E34">
            <v>2.5000000000000001E-2</v>
          </cell>
          <cell r="F34">
            <v>12794</v>
          </cell>
          <cell r="G34">
            <v>13241.789999999999</v>
          </cell>
          <cell r="H34">
            <v>13374.207899999999</v>
          </cell>
          <cell r="I34">
            <v>13507.949978999999</v>
          </cell>
          <cell r="K34">
            <v>161292.94727399998</v>
          </cell>
          <cell r="L34" t="str">
            <v>Low</v>
          </cell>
          <cell r="M34" t="str">
            <v>Low</v>
          </cell>
        </row>
        <row r="35">
          <cell r="A35">
            <v>20</v>
          </cell>
          <cell r="B35" t="str">
            <v>Avg Std Hrs/Mo</v>
          </cell>
          <cell r="D35">
            <v>2.0000000000000018E-2</v>
          </cell>
          <cell r="E35">
            <v>0.05</v>
          </cell>
          <cell r="F35">
            <v>12794</v>
          </cell>
          <cell r="G35">
            <v>13561.640000000001</v>
          </cell>
          <cell r="H35">
            <v>13697.256400000002</v>
          </cell>
          <cell r="I35">
            <v>13834.228964000002</v>
          </cell>
          <cell r="K35">
            <v>165188.91218400002</v>
          </cell>
          <cell r="L35" t="str">
            <v>Low</v>
          </cell>
          <cell r="M35" t="str">
            <v>Med</v>
          </cell>
        </row>
        <row r="36">
          <cell r="A36">
            <v>21</v>
          </cell>
          <cell r="B36" t="str">
            <v>Avg Std Hrs/Mo</v>
          </cell>
          <cell r="D36">
            <v>2.0000000000000018E-2</v>
          </cell>
          <cell r="E36">
            <v>7.4999999999999997E-2</v>
          </cell>
          <cell r="F36">
            <v>12794</v>
          </cell>
          <cell r="G36">
            <v>13881.49</v>
          </cell>
          <cell r="H36">
            <v>14020.304899999999</v>
          </cell>
          <cell r="I36">
            <v>14160.507948999999</v>
          </cell>
          <cell r="K36">
            <v>169084.877094</v>
          </cell>
          <cell r="L36" t="str">
            <v>Low</v>
          </cell>
          <cell r="M36" t="str">
            <v>High</v>
          </cell>
        </row>
        <row r="37">
          <cell r="A37">
            <v>22</v>
          </cell>
          <cell r="B37" t="str">
            <v>Avg Std Hrs/Mo</v>
          </cell>
          <cell r="D37">
            <v>4.0000000000000036E-2</v>
          </cell>
          <cell r="E37">
            <v>2.5000000000000001E-2</v>
          </cell>
          <cell r="F37">
            <v>12794</v>
          </cell>
          <cell r="G37">
            <v>13305.76</v>
          </cell>
          <cell r="H37">
            <v>13704.9328</v>
          </cell>
          <cell r="I37">
            <v>14116.080784000002</v>
          </cell>
          <cell r="K37">
            <v>166926.081504</v>
          </cell>
          <cell r="L37" t="str">
            <v>Med</v>
          </cell>
          <cell r="M37" t="str">
            <v>Low</v>
          </cell>
        </row>
        <row r="38">
          <cell r="A38">
            <v>23</v>
          </cell>
          <cell r="B38" t="str">
            <v>Avg Std Hrs/Mo</v>
          </cell>
          <cell r="D38">
            <v>4.0000000000000036E-2</v>
          </cell>
          <cell r="E38">
            <v>0.05</v>
          </cell>
          <cell r="F38">
            <v>12794</v>
          </cell>
          <cell r="G38">
            <v>13625.609999999999</v>
          </cell>
          <cell r="H38">
            <v>14034.378299999998</v>
          </cell>
          <cell r="I38">
            <v>14455.409648999999</v>
          </cell>
          <cell r="K38">
            <v>170938.727694</v>
          </cell>
          <cell r="L38" t="str">
            <v>Med</v>
          </cell>
          <cell r="M38" t="str">
            <v>Med</v>
          </cell>
        </row>
        <row r="39">
          <cell r="A39">
            <v>24</v>
          </cell>
          <cell r="B39" t="str">
            <v>Avg Std Hrs/Mo</v>
          </cell>
          <cell r="D39">
            <v>4.0000000000000036E-2</v>
          </cell>
          <cell r="E39">
            <v>7.4999999999999997E-2</v>
          </cell>
          <cell r="F39">
            <v>12794</v>
          </cell>
          <cell r="G39">
            <v>13945.460000000001</v>
          </cell>
          <cell r="H39">
            <v>14363.823800000002</v>
          </cell>
          <cell r="I39">
            <v>14794.738514000002</v>
          </cell>
          <cell r="K39">
            <v>174951.37388400003</v>
          </cell>
          <cell r="L39" t="str">
            <v>Med</v>
          </cell>
          <cell r="M39" t="str">
            <v>High</v>
          </cell>
        </row>
        <row r="40">
          <cell r="A40">
            <v>25</v>
          </cell>
          <cell r="B40" t="str">
            <v>Avg Std Hrs/Mo</v>
          </cell>
          <cell r="D40">
            <v>8.0000000000000071E-2</v>
          </cell>
          <cell r="E40">
            <v>2.5000000000000001E-2</v>
          </cell>
          <cell r="F40">
            <v>12794</v>
          </cell>
          <cell r="G40">
            <v>13369.73</v>
          </cell>
          <cell r="H40">
            <v>13904.519200000001</v>
          </cell>
          <cell r="I40">
            <v>14460.699968000001</v>
          </cell>
          <cell r="K40">
            <v>170191.31500800001</v>
          </cell>
          <cell r="L40" t="str">
            <v>High</v>
          </cell>
          <cell r="M40" t="str">
            <v>Low</v>
          </cell>
        </row>
        <row r="41">
          <cell r="A41">
            <v>26</v>
          </cell>
          <cell r="B41" t="str">
            <v>Avg Std Hrs/Mo</v>
          </cell>
          <cell r="D41">
            <v>8.0000000000000071E-2</v>
          </cell>
          <cell r="E41">
            <v>0.05</v>
          </cell>
          <cell r="F41">
            <v>12794</v>
          </cell>
          <cell r="G41">
            <v>13689.58</v>
          </cell>
          <cell r="H41">
            <v>14237.163200000001</v>
          </cell>
          <cell r="I41">
            <v>14806.649728000002</v>
          </cell>
          <cell r="K41">
            <v>174262.877568</v>
          </cell>
          <cell r="L41" t="str">
            <v>High</v>
          </cell>
          <cell r="M41" t="str">
            <v>Med</v>
          </cell>
        </row>
        <row r="42">
          <cell r="A42">
            <v>27</v>
          </cell>
          <cell r="B42" t="str">
            <v>Avg Std Hrs/Mo</v>
          </cell>
          <cell r="D42">
            <v>8.0000000000000071E-2</v>
          </cell>
          <cell r="E42">
            <v>7.4999999999999997E-2</v>
          </cell>
          <cell r="F42">
            <v>12794</v>
          </cell>
          <cell r="G42">
            <v>14009.43</v>
          </cell>
          <cell r="H42">
            <v>14569.807200000001</v>
          </cell>
          <cell r="I42">
            <v>15152.599488000002</v>
          </cell>
          <cell r="K42">
            <v>178334.44012800002</v>
          </cell>
          <cell r="L42" t="str">
            <v>High</v>
          </cell>
          <cell r="M42" t="str">
            <v>High</v>
          </cell>
        </row>
        <row r="44">
          <cell r="A44" t="str">
            <v>SECTION C:  Variables</v>
          </cell>
        </row>
        <row r="46">
          <cell r="D46" t="str">
            <v>Option</v>
          </cell>
          <cell r="E46" t="str">
            <v>4-9/95</v>
          </cell>
          <cell r="F46" t="str">
            <v>10-12/95</v>
          </cell>
          <cell r="G46" t="str">
            <v>1-3/96</v>
          </cell>
          <cell r="H46" t="str">
            <v>Avg</v>
          </cell>
          <cell r="I46" t="str">
            <v>4-6/96</v>
          </cell>
          <cell r="K46" t="str">
            <v>7-12/96</v>
          </cell>
          <cell r="L46" t="str">
            <v>1-6/97</v>
          </cell>
          <cell r="M46" t="str">
            <v>Yr Chg</v>
          </cell>
        </row>
        <row r="47">
          <cell r="A47" t="str">
            <v>VARIABLE 1: Historical Hours</v>
          </cell>
        </row>
        <row r="48">
          <cell r="A48" t="str">
            <v>Avg Std Hrs/Mo</v>
          </cell>
          <cell r="D48" t="str">
            <v>Actual</v>
          </cell>
          <cell r="E48">
            <v>12109</v>
          </cell>
          <cell r="F48">
            <v>12794</v>
          </cell>
          <cell r="G48">
            <v>9946</v>
          </cell>
          <cell r="H48">
            <v>11739</v>
          </cell>
        </row>
        <row r="49">
          <cell r="A49" t="str">
            <v>Std Hrs for the Period</v>
          </cell>
          <cell r="D49" t="str">
            <v>Actual</v>
          </cell>
          <cell r="E49">
            <v>72651</v>
          </cell>
          <cell r="F49">
            <v>38382</v>
          </cell>
          <cell r="G49">
            <v>29838</v>
          </cell>
        </row>
        <row r="50">
          <cell r="A50" t="str">
            <v>User Growth</v>
          </cell>
          <cell r="D50" t="str">
            <v>Act</v>
          </cell>
          <cell r="E50" t="str">
            <v>n/a</v>
          </cell>
          <cell r="F50">
            <v>5.6569493764968205E-2</v>
          </cell>
          <cell r="G50">
            <v>-0.22260434578708765</v>
          </cell>
        </row>
        <row r="51">
          <cell r="A51" t="str">
            <v>Utilization Growth</v>
          </cell>
          <cell r="D51" t="str">
            <v>Act</v>
          </cell>
          <cell r="E51" t="str">
            <v>n/a</v>
          </cell>
          <cell r="F51">
            <v>5.6613123012759635E-2</v>
          </cell>
          <cell r="G51">
            <v>-0.22260434578708765</v>
          </cell>
        </row>
        <row r="52">
          <cell r="A52" t="str">
            <v>Annualized Std Hrs</v>
          </cell>
          <cell r="D52" t="str">
            <v>Actual</v>
          </cell>
          <cell r="E52">
            <v>145302</v>
          </cell>
          <cell r="F52">
            <v>153528</v>
          </cell>
          <cell r="G52">
            <v>119352</v>
          </cell>
          <cell r="H52">
            <v>140868</v>
          </cell>
        </row>
        <row r="54">
          <cell r="A54" t="str">
            <v>VARIABLE 2: Projected User Growth</v>
          </cell>
        </row>
        <row r="55">
          <cell r="A55" t="str">
            <v>User Growth</v>
          </cell>
          <cell r="D55" t="str">
            <v>Low</v>
          </cell>
          <cell r="I55">
            <v>0.01</v>
          </cell>
          <cell r="K55">
            <v>0.01</v>
          </cell>
          <cell r="L55">
            <v>0.01</v>
          </cell>
          <cell r="M55">
            <v>2.0000000000000018E-2</v>
          </cell>
        </row>
        <row r="56">
          <cell r="A56" t="str">
            <v>User Growth</v>
          </cell>
          <cell r="D56" t="str">
            <v>Med</v>
          </cell>
          <cell r="I56">
            <v>0.01</v>
          </cell>
          <cell r="K56">
            <v>0.02</v>
          </cell>
          <cell r="L56">
            <v>0.02</v>
          </cell>
          <cell r="M56">
            <v>4.0000000000000036E-2</v>
          </cell>
        </row>
        <row r="57">
          <cell r="A57" t="str">
            <v>User Growth</v>
          </cell>
          <cell r="D57" t="str">
            <v>High</v>
          </cell>
          <cell r="I57">
            <v>0.02</v>
          </cell>
          <cell r="K57">
            <v>0.04</v>
          </cell>
          <cell r="L57">
            <v>0.04</v>
          </cell>
          <cell r="M57">
            <v>8.0000000000000071E-2</v>
          </cell>
        </row>
        <row r="59">
          <cell r="A59" t="str">
            <v>VARIABLE 3: Projected Utilization Growth</v>
          </cell>
        </row>
        <row r="60">
          <cell r="A60" t="str">
            <v>Utilization Growth</v>
          </cell>
          <cell r="D60" t="str">
            <v>Low</v>
          </cell>
          <cell r="I60">
            <v>2.5000000000000001E-2</v>
          </cell>
          <cell r="K60">
            <v>0</v>
          </cell>
          <cell r="L60">
            <v>0</v>
          </cell>
          <cell r="M60">
            <v>2.5000000000000001E-2</v>
          </cell>
        </row>
        <row r="61">
          <cell r="A61" t="str">
            <v>Utilization Growth</v>
          </cell>
          <cell r="D61" t="str">
            <v>Med</v>
          </cell>
          <cell r="I61">
            <v>0.05</v>
          </cell>
          <cell r="K61">
            <v>0</v>
          </cell>
          <cell r="L61">
            <v>0</v>
          </cell>
          <cell r="M61">
            <v>0.05</v>
          </cell>
        </row>
        <row r="62">
          <cell r="A62" t="str">
            <v>Utilization Growth</v>
          </cell>
          <cell r="D62" t="str">
            <v>High</v>
          </cell>
          <cell r="I62">
            <v>7.4999999999999997E-2</v>
          </cell>
          <cell r="K62">
            <v>0</v>
          </cell>
          <cell r="L62">
            <v>0</v>
          </cell>
          <cell r="M62">
            <v>7.4999999999999997E-2</v>
          </cell>
        </row>
        <row r="108">
          <cell r="L108" t="str">
            <v>Low</v>
          </cell>
        </row>
        <row r="109">
          <cell r="L109" t="str">
            <v>Low</v>
          </cell>
        </row>
        <row r="110">
          <cell r="L110" t="str">
            <v>Low</v>
          </cell>
        </row>
        <row r="111">
          <cell r="L111" t="str">
            <v>Med</v>
          </cell>
        </row>
        <row r="112">
          <cell r="L112" t="str">
            <v>Low</v>
          </cell>
        </row>
        <row r="113">
          <cell r="L113" t="str">
            <v>High</v>
          </cell>
        </row>
        <row r="114">
          <cell r="L114" t="str">
            <v>Med</v>
          </cell>
        </row>
        <row r="115">
          <cell r="L115" t="str">
            <v>Low</v>
          </cell>
        </row>
        <row r="116">
          <cell r="L116" t="str">
            <v>Med</v>
          </cell>
        </row>
        <row r="117">
          <cell r="L117" t="str">
            <v>Med</v>
          </cell>
        </row>
        <row r="118">
          <cell r="L118" t="str">
            <v>Med</v>
          </cell>
        </row>
        <row r="119">
          <cell r="L119" t="str">
            <v>High</v>
          </cell>
        </row>
        <row r="120">
          <cell r="L120" t="str">
            <v>High</v>
          </cell>
        </row>
        <row r="121">
          <cell r="L121" t="str">
            <v>Low</v>
          </cell>
        </row>
        <row r="122">
          <cell r="L122" t="str">
            <v>High</v>
          </cell>
        </row>
        <row r="123">
          <cell r="L123" t="str">
            <v>Med</v>
          </cell>
        </row>
        <row r="124">
          <cell r="L124" t="str">
            <v>High</v>
          </cell>
        </row>
        <row r="125">
          <cell r="L125" t="str">
            <v>High</v>
          </cell>
        </row>
        <row r="126">
          <cell r="L126" t="str">
            <v>Low</v>
          </cell>
        </row>
        <row r="127">
          <cell r="L127" t="str">
            <v>Low</v>
          </cell>
        </row>
        <row r="128">
          <cell r="L128" t="str">
            <v>Low</v>
          </cell>
        </row>
        <row r="129">
          <cell r="L129" t="str">
            <v>Med</v>
          </cell>
        </row>
        <row r="130">
          <cell r="L130" t="str">
            <v>Low</v>
          </cell>
        </row>
        <row r="131">
          <cell r="L131" t="str">
            <v>High</v>
          </cell>
        </row>
        <row r="132">
          <cell r="L132" t="str">
            <v>Med</v>
          </cell>
        </row>
        <row r="133">
          <cell r="L133" t="str">
            <v>Low</v>
          </cell>
        </row>
        <row r="134">
          <cell r="L134" t="str">
            <v>Med</v>
          </cell>
        </row>
        <row r="135">
          <cell r="L135" t="str">
            <v>Med</v>
          </cell>
        </row>
        <row r="136">
          <cell r="L136" t="str">
            <v>Med</v>
          </cell>
        </row>
        <row r="137">
          <cell r="L137" t="str">
            <v>High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D Model"/>
      <sheetName val="MH Model "/>
      <sheetName val="Summary"/>
      <sheetName val="Wage Summary"/>
      <sheetName val="WA State Wages"/>
      <sheetName val="WA SUD Wages"/>
      <sheetName val="Benefits Benchmark"/>
      <sheetName val="MH Case Rate"/>
      <sheetName val="2017 MH Case Rates"/>
      <sheetName val="1996 MH Case Rates"/>
      <sheetName val="DropDown"/>
      <sheetName val="MH Costs No Con Med v2"/>
      <sheetName val="SUD Costs No Con Med v2"/>
      <sheetName val="Residential_OutPatient Variance"/>
      <sheetName val="SUD Costs No Con Med"/>
      <sheetName val="SUD Costs No Con"/>
      <sheetName val="SUD Costs All"/>
      <sheetName val="MH Costs No Con Med"/>
      <sheetName val="MH Costs No Con"/>
      <sheetName val="MH Costs All"/>
      <sheetName val="KC Market"/>
      <sheetName val="UW Wages"/>
      <sheetName val="DSHS Wages"/>
      <sheetName val="BLS Data Series"/>
      <sheetName val="Help"/>
      <sheetName val="Pivo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 t="str">
            <v>Mean</v>
          </cell>
        </row>
        <row r="3">
          <cell r="A3" t="str">
            <v>Median</v>
          </cell>
        </row>
        <row r="4">
          <cell r="A4" t="str">
            <v>75th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AF8BA-0C2F-45E6-9BFE-36D8FD9727CE}">
  <sheetPr>
    <tabColor rgb="FF00B050"/>
  </sheetPr>
  <dimension ref="B1:J45"/>
  <sheetViews>
    <sheetView showGridLines="0" tabSelected="1" zoomScale="142" zoomScaleNormal="142" workbookViewId="0">
      <selection activeCell="C8" sqref="C8"/>
    </sheetView>
  </sheetViews>
  <sheetFormatPr defaultRowHeight="12.75" x14ac:dyDescent="0.2"/>
  <cols>
    <col min="1" max="1" width="1.7109375" customWidth="1"/>
    <col min="2" max="2" width="0.85546875" customWidth="1"/>
    <col min="3" max="3" width="36.140625" customWidth="1"/>
    <col min="4" max="6" width="10.85546875" customWidth="1"/>
    <col min="7" max="7" width="10.140625" bestFit="1" customWidth="1"/>
    <col min="8" max="8" width="0.85546875" customWidth="1"/>
    <col min="9" max="9" width="6.42578125" customWidth="1"/>
    <col min="10" max="10" width="51.85546875" style="2" customWidth="1"/>
    <col min="11" max="11" width="10.140625" bestFit="1" customWidth="1"/>
  </cols>
  <sheetData>
    <row r="1" spans="2:10" ht="15.75" x14ac:dyDescent="0.25">
      <c r="C1" s="1" t="s">
        <v>0</v>
      </c>
    </row>
    <row r="2" spans="2:10" ht="15.75" x14ac:dyDescent="0.25">
      <c r="C2" s="1" t="s">
        <v>45</v>
      </c>
      <c r="J2" s="3"/>
    </row>
    <row r="3" spans="2:10" ht="6" customHeight="1" thickBot="1" x14ac:dyDescent="0.25"/>
    <row r="4" spans="2:10" ht="65.099999999999994" customHeight="1" x14ac:dyDescent="0.25">
      <c r="B4" s="4"/>
      <c r="C4" s="5" t="s">
        <v>1</v>
      </c>
      <c r="D4" s="6"/>
      <c r="E4" s="6"/>
      <c r="F4" s="6"/>
      <c r="G4" s="6"/>
      <c r="H4" s="7"/>
    </row>
    <row r="5" spans="2:10" x14ac:dyDescent="0.2">
      <c r="B5" s="8"/>
      <c r="C5" s="9" t="s">
        <v>42</v>
      </c>
      <c r="D5" s="10"/>
      <c r="E5" s="10"/>
      <c r="F5" s="10"/>
      <c r="G5" s="10"/>
      <c r="H5" s="11"/>
      <c r="I5" s="10"/>
    </row>
    <row r="6" spans="2:10" x14ac:dyDescent="0.2">
      <c r="B6" s="8"/>
      <c r="C6" t="s">
        <v>2</v>
      </c>
      <c r="E6" s="12">
        <v>1</v>
      </c>
      <c r="F6" s="12"/>
      <c r="G6" s="13"/>
      <c r="H6" s="14"/>
    </row>
    <row r="7" spans="2:10" x14ac:dyDescent="0.2">
      <c r="B7" s="8"/>
      <c r="C7" t="s">
        <v>40</v>
      </c>
      <c r="E7" s="15">
        <v>57</v>
      </c>
      <c r="F7" s="15"/>
      <c r="G7" s="13"/>
      <c r="H7" s="14"/>
    </row>
    <row r="8" spans="2:10" x14ac:dyDescent="0.2">
      <c r="B8" s="8"/>
      <c r="C8" t="s">
        <v>41</v>
      </c>
      <c r="E8" s="16">
        <f>E6*E7</f>
        <v>57</v>
      </c>
      <c r="F8" s="13"/>
      <c r="G8" s="13"/>
      <c r="H8" s="14"/>
    </row>
    <row r="9" spans="2:10" x14ac:dyDescent="0.2">
      <c r="B9" s="8"/>
      <c r="C9" t="s">
        <v>3</v>
      </c>
      <c r="E9" s="17" t="s">
        <v>4</v>
      </c>
      <c r="F9" s="18"/>
      <c r="G9" s="19"/>
      <c r="H9" s="14"/>
    </row>
    <row r="10" spans="2:10" x14ac:dyDescent="0.2">
      <c r="B10" s="8"/>
      <c r="C10" t="s">
        <v>5</v>
      </c>
      <c r="E10" s="20" t="s">
        <v>4</v>
      </c>
      <c r="F10" s="21"/>
      <c r="G10" s="21"/>
      <c r="H10" s="14"/>
    </row>
    <row r="11" spans="2:10" ht="6" customHeight="1" x14ac:dyDescent="0.2">
      <c r="B11" s="8"/>
      <c r="H11" s="14"/>
    </row>
    <row r="12" spans="2:10" x14ac:dyDescent="0.2">
      <c r="B12" s="8"/>
      <c r="C12" s="9" t="s">
        <v>6</v>
      </c>
      <c r="E12" s="9" t="s">
        <v>7</v>
      </c>
      <c r="F12" s="9" t="s">
        <v>8</v>
      </c>
      <c r="G12" s="22" t="s">
        <v>9</v>
      </c>
      <c r="H12" s="14"/>
    </row>
    <row r="13" spans="2:10" x14ac:dyDescent="0.2">
      <c r="B13" s="8"/>
      <c r="C13" s="9" t="s">
        <v>10</v>
      </c>
      <c r="H13" s="14"/>
    </row>
    <row r="14" spans="2:10" x14ac:dyDescent="0.2">
      <c r="B14" s="8"/>
      <c r="C14" t="s">
        <v>11</v>
      </c>
      <c r="E14" s="47"/>
      <c r="F14" s="48"/>
      <c r="G14" s="49">
        <f>SUM(E14:F14)</f>
        <v>0</v>
      </c>
      <c r="H14" s="14"/>
    </row>
    <row r="15" spans="2:10" x14ac:dyDescent="0.2">
      <c r="B15" s="8"/>
      <c r="C15" t="s">
        <v>12</v>
      </c>
      <c r="E15" s="50"/>
      <c r="F15" s="51"/>
      <c r="G15" s="52">
        <f t="shared" ref="G15:G17" si="0">SUM(E15:F15)</f>
        <v>0</v>
      </c>
      <c r="H15" s="14"/>
    </row>
    <row r="16" spans="2:10" x14ac:dyDescent="0.2">
      <c r="B16" s="8"/>
      <c r="C16" t="s">
        <v>13</v>
      </c>
      <c r="E16" s="50"/>
      <c r="F16" s="51"/>
      <c r="G16" s="52">
        <f t="shared" si="0"/>
        <v>0</v>
      </c>
      <c r="H16" s="14"/>
    </row>
    <row r="17" spans="2:8" x14ac:dyDescent="0.2">
      <c r="B17" s="8"/>
      <c r="C17" t="s">
        <v>14</v>
      </c>
      <c r="E17" s="53"/>
      <c r="F17" s="54"/>
      <c r="G17" s="55">
        <f t="shared" si="0"/>
        <v>0</v>
      </c>
      <c r="H17" s="14"/>
    </row>
    <row r="18" spans="2:8" x14ac:dyDescent="0.2">
      <c r="B18" s="8"/>
      <c r="C18" t="s">
        <v>15</v>
      </c>
      <c r="E18" s="64">
        <f>SUM(E14:E17)</f>
        <v>0</v>
      </c>
      <c r="F18" s="23"/>
      <c r="G18" s="13">
        <f>SUM(G14:G17)</f>
        <v>0</v>
      </c>
      <c r="H18" s="14"/>
    </row>
    <row r="19" spans="2:8" x14ac:dyDescent="0.2">
      <c r="B19" s="8"/>
      <c r="C19" t="s">
        <v>16</v>
      </c>
      <c r="E19" s="64">
        <f>E18/E8</f>
        <v>0</v>
      </c>
      <c r="F19" s="23"/>
      <c r="G19" s="23"/>
      <c r="H19" s="14"/>
    </row>
    <row r="20" spans="2:8" ht="6" customHeight="1" x14ac:dyDescent="0.2">
      <c r="B20" s="8"/>
      <c r="E20" s="23"/>
      <c r="F20" s="23"/>
      <c r="G20" s="23"/>
      <c r="H20" s="14"/>
    </row>
    <row r="21" spans="2:8" x14ac:dyDescent="0.2">
      <c r="B21" s="8"/>
      <c r="C21" s="9" t="s">
        <v>22</v>
      </c>
      <c r="E21" s="27"/>
      <c r="F21" s="27"/>
      <c r="H21" s="14"/>
    </row>
    <row r="22" spans="2:8" x14ac:dyDescent="0.2">
      <c r="B22" s="8"/>
      <c r="C22" t="s">
        <v>23</v>
      </c>
      <c r="E22" s="28"/>
      <c r="F22" s="28"/>
      <c r="G22" s="61">
        <f>G18</f>
        <v>0</v>
      </c>
      <c r="H22" s="14"/>
    </row>
    <row r="23" spans="2:8" x14ac:dyDescent="0.2">
      <c r="B23" s="8"/>
      <c r="C23" t="s">
        <v>24</v>
      </c>
      <c r="E23" s="28"/>
      <c r="F23" s="28"/>
      <c r="G23" s="62">
        <v>0</v>
      </c>
      <c r="H23" s="14"/>
    </row>
    <row r="24" spans="2:8" x14ac:dyDescent="0.2">
      <c r="B24" s="8"/>
      <c r="C24" s="9" t="s">
        <v>25</v>
      </c>
      <c r="E24" s="29"/>
      <c r="F24" s="29"/>
      <c r="G24" s="63">
        <f>SUM(G22:G23)</f>
        <v>0</v>
      </c>
      <c r="H24" s="14"/>
    </row>
    <row r="25" spans="2:8" ht="8.1" customHeight="1" x14ac:dyDescent="0.2">
      <c r="B25" s="8"/>
      <c r="E25" s="30"/>
      <c r="F25" s="30"/>
      <c r="G25" s="30"/>
      <c r="H25" s="14"/>
    </row>
    <row r="26" spans="2:8" s="2" customFormat="1" x14ac:dyDescent="0.2">
      <c r="B26" s="31"/>
      <c r="C26" s="9" t="s">
        <v>26</v>
      </c>
      <c r="D26"/>
      <c r="E26" s="9" t="s">
        <v>27</v>
      </c>
      <c r="F26" s="9" t="s">
        <v>28</v>
      </c>
      <c r="G26" s="22" t="s">
        <v>29</v>
      </c>
      <c r="H26" s="32"/>
    </row>
    <row r="27" spans="2:8" s="2" customFormat="1" x14ac:dyDescent="0.2">
      <c r="B27" s="31"/>
      <c r="C27" s="9" t="s">
        <v>37</v>
      </c>
      <c r="D27"/>
      <c r="E27" s="33"/>
      <c r="F27" s="33"/>
      <c r="G27" s="33"/>
      <c r="H27" s="32"/>
    </row>
    <row r="28" spans="2:8" s="2" customFormat="1" x14ac:dyDescent="0.2">
      <c r="B28" s="31"/>
      <c r="C28" t="s">
        <v>30</v>
      </c>
      <c r="D28"/>
      <c r="E28" s="57"/>
      <c r="F28" s="58"/>
      <c r="G28" s="49">
        <f>SUM(E28:F28)</f>
        <v>0</v>
      </c>
      <c r="H28" s="32"/>
    </row>
    <row r="29" spans="2:8" s="2" customFormat="1" x14ac:dyDescent="0.2">
      <c r="B29" s="31"/>
      <c r="C29" t="s">
        <v>31</v>
      </c>
      <c r="D29"/>
      <c r="E29" s="59"/>
      <c r="F29" s="60"/>
      <c r="G29" s="55">
        <f>SUM(E29:F29)</f>
        <v>0</v>
      </c>
      <c r="H29" s="32"/>
    </row>
    <row r="30" spans="2:8" s="2" customFormat="1" x14ac:dyDescent="0.2">
      <c r="B30" s="31"/>
      <c r="C30" t="s">
        <v>38</v>
      </c>
      <c r="D30"/>
      <c r="E30" s="13">
        <f>SUM(E28:E29)</f>
        <v>0</v>
      </c>
      <c r="F30" s="21"/>
      <c r="G30" s="66">
        <f>SUM(G28:G29)</f>
        <v>0</v>
      </c>
      <c r="H30" s="32"/>
    </row>
    <row r="31" spans="2:8" s="2" customFormat="1" x14ac:dyDescent="0.2">
      <c r="B31" s="31"/>
      <c r="C31" s="9" t="s">
        <v>32</v>
      </c>
      <c r="D31"/>
      <c r="E31" s="33"/>
      <c r="F31" s="33"/>
      <c r="G31" s="33"/>
      <c r="H31" s="32"/>
    </row>
    <row r="32" spans="2:8" s="2" customFormat="1" x14ac:dyDescent="0.2">
      <c r="B32" s="31"/>
      <c r="C32" t="s">
        <v>30</v>
      </c>
      <c r="D32"/>
      <c r="E32" s="57"/>
      <c r="F32" s="58"/>
      <c r="G32" s="49">
        <f t="shared" ref="G32:G33" si="1">SUM(E32:F32)</f>
        <v>0</v>
      </c>
      <c r="H32" s="32"/>
    </row>
    <row r="33" spans="2:10" s="2" customFormat="1" x14ac:dyDescent="0.2">
      <c r="B33" s="31"/>
      <c r="C33" t="s">
        <v>31</v>
      </c>
      <c r="D33"/>
      <c r="E33" s="59"/>
      <c r="F33" s="60"/>
      <c r="G33" s="55">
        <f t="shared" si="1"/>
        <v>0</v>
      </c>
      <c r="H33" s="32"/>
    </row>
    <row r="34" spans="2:10" s="2" customFormat="1" x14ac:dyDescent="0.2">
      <c r="B34" s="31"/>
      <c r="C34" t="s">
        <v>33</v>
      </c>
      <c r="D34"/>
      <c r="E34" s="16">
        <f>SUM(E32:E33)</f>
        <v>0</v>
      </c>
      <c r="F34" s="33"/>
      <c r="G34" s="66">
        <f>SUM(G32:G33)</f>
        <v>0</v>
      </c>
      <c r="H34" s="32"/>
    </row>
    <row r="35" spans="2:10" s="9" customFormat="1" x14ac:dyDescent="0.2">
      <c r="B35" s="34"/>
      <c r="C35" s="9" t="s">
        <v>34</v>
      </c>
      <c r="D35"/>
      <c r="E35" s="35"/>
      <c r="F35" s="30"/>
      <c r="G35" s="36">
        <f>SUM(G30,G34)</f>
        <v>0</v>
      </c>
      <c r="H35" s="37"/>
      <c r="J35" s="38"/>
    </row>
    <row r="36" spans="2:10" s="9" customFormat="1" x14ac:dyDescent="0.2">
      <c r="B36" s="34"/>
      <c r="D36"/>
      <c r="E36" s="35"/>
      <c r="F36" s="30"/>
      <c r="G36" s="36"/>
      <c r="H36" s="37"/>
      <c r="J36" s="38"/>
    </row>
    <row r="37" spans="2:10" ht="12.75" customHeight="1" x14ac:dyDescent="0.2">
      <c r="B37" s="8"/>
      <c r="C37" s="9" t="s">
        <v>35</v>
      </c>
      <c r="E37" s="30"/>
      <c r="F37" s="30"/>
      <c r="G37" s="30">
        <f>G24+G35</f>
        <v>0</v>
      </c>
      <c r="H37" s="14"/>
    </row>
    <row r="38" spans="2:10" x14ac:dyDescent="0.2">
      <c r="B38" s="8"/>
      <c r="C38" s="9"/>
      <c r="E38" s="30"/>
      <c r="F38" s="30"/>
      <c r="G38" s="40"/>
      <c r="H38" s="14"/>
    </row>
    <row r="39" spans="2:10" hidden="1" x14ac:dyDescent="0.2">
      <c r="B39" s="8"/>
      <c r="D39" s="40"/>
      <c r="E39" s="40"/>
      <c r="F39" s="40"/>
      <c r="G39" s="40"/>
      <c r="H39" s="14"/>
    </row>
    <row r="40" spans="2:10" hidden="1" x14ac:dyDescent="0.2">
      <c r="B40" s="8"/>
      <c r="D40" s="40"/>
      <c r="E40" s="40"/>
      <c r="F40" s="40"/>
      <c r="G40" s="40"/>
      <c r="H40" s="14"/>
    </row>
    <row r="41" spans="2:10" hidden="1" x14ac:dyDescent="0.2">
      <c r="B41" s="8"/>
      <c r="D41" s="40"/>
      <c r="E41" s="40"/>
      <c r="F41" s="40"/>
      <c r="G41" s="40"/>
      <c r="H41" s="14"/>
    </row>
    <row r="42" spans="2:10" hidden="1" x14ac:dyDescent="0.2">
      <c r="B42" s="8"/>
      <c r="C42" s="41"/>
      <c r="D42" s="40"/>
      <c r="E42" s="40"/>
      <c r="F42" s="40"/>
      <c r="G42" s="40"/>
      <c r="H42" s="14"/>
    </row>
    <row r="43" spans="2:10" ht="6" customHeight="1" thickBot="1" x14ac:dyDescent="0.25">
      <c r="B43" s="42"/>
      <c r="C43" s="43"/>
      <c r="D43" s="44"/>
      <c r="E43" s="44"/>
      <c r="F43" s="44"/>
      <c r="G43" s="44"/>
      <c r="H43" s="45"/>
    </row>
    <row r="44" spans="2:10" ht="6" customHeight="1" x14ac:dyDescent="0.2"/>
    <row r="45" spans="2:10" ht="6" customHeight="1" x14ac:dyDescent="0.2">
      <c r="C45" s="33"/>
      <c r="D45" s="33"/>
      <c r="E45" s="33"/>
      <c r="F45" s="33"/>
      <c r="G45" s="33"/>
    </row>
  </sheetData>
  <printOptions horizontalCentered="1"/>
  <pageMargins left="0.25" right="0.25" top="0.75" bottom="0.5" header="0.3" footer="0.3"/>
  <pageSetup scale="86" orientation="portrait" r:id="rId1"/>
  <headerFooter>
    <oddFooter>&amp;COrginally Prepared by Dale Jarvis &amp; Associates, June 24, 2017, Page &amp;P - Updated by Health staff 11/22/19</oddFooter>
  </headerFooter>
  <rowBreaks count="2" manualBreakCount="2">
    <brk id="43" max="16383" man="1"/>
    <brk id="44" max="16383" man="1"/>
  </rowBreaks>
  <colBreaks count="1" manualBreakCount="1">
    <brk id="7" max="14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F6278-1F22-47E6-B6E5-93064883714F}">
  <sheetPr>
    <tabColor rgb="FF00B050"/>
  </sheetPr>
  <dimension ref="B1:J46"/>
  <sheetViews>
    <sheetView showGridLines="0" zoomScale="124" zoomScaleNormal="124" workbookViewId="0">
      <selection activeCell="G38" sqref="G38"/>
    </sheetView>
  </sheetViews>
  <sheetFormatPr defaultRowHeight="12.75" x14ac:dyDescent="0.2"/>
  <cols>
    <col min="1" max="1" width="1.7109375" customWidth="1"/>
    <col min="2" max="2" width="0.85546875" customWidth="1"/>
    <col min="3" max="3" width="36.140625" customWidth="1"/>
    <col min="4" max="6" width="10.85546875" customWidth="1"/>
    <col min="7" max="7" width="10.140625" bestFit="1" customWidth="1"/>
    <col min="8" max="8" width="0.85546875" customWidth="1"/>
    <col min="9" max="9" width="6.42578125" customWidth="1"/>
    <col min="10" max="10" width="51.85546875" style="2" customWidth="1"/>
    <col min="11" max="11" width="10.140625" bestFit="1" customWidth="1"/>
  </cols>
  <sheetData>
    <row r="1" spans="2:10" ht="15.75" x14ac:dyDescent="0.25">
      <c r="C1" s="1" t="s">
        <v>0</v>
      </c>
    </row>
    <row r="2" spans="2:10" ht="15.75" x14ac:dyDescent="0.25">
      <c r="C2" s="1" t="s">
        <v>44</v>
      </c>
      <c r="J2" s="3"/>
    </row>
    <row r="3" spans="2:10" ht="6" customHeight="1" thickBot="1" x14ac:dyDescent="0.25"/>
    <row r="4" spans="2:10" ht="65.099999999999994" customHeight="1" x14ac:dyDescent="0.25">
      <c r="B4" s="4"/>
      <c r="C4" s="5" t="s">
        <v>1</v>
      </c>
      <c r="D4" s="6"/>
      <c r="E4" s="6"/>
      <c r="F4" s="6"/>
      <c r="G4" s="6"/>
      <c r="H4" s="7"/>
    </row>
    <row r="5" spans="2:10" x14ac:dyDescent="0.2">
      <c r="B5" s="8"/>
      <c r="C5" s="9" t="s">
        <v>42</v>
      </c>
      <c r="D5" s="10"/>
      <c r="E5" s="10"/>
      <c r="F5" s="10"/>
      <c r="G5" s="10"/>
      <c r="H5" s="11"/>
      <c r="I5" s="10"/>
    </row>
    <row r="6" spans="2:10" x14ac:dyDescent="0.2">
      <c r="B6" s="8"/>
      <c r="C6" t="s">
        <v>2</v>
      </c>
      <c r="E6" s="12">
        <v>1</v>
      </c>
      <c r="F6" s="12"/>
      <c r="G6" s="13"/>
      <c r="H6" s="14"/>
    </row>
    <row r="7" spans="2:10" x14ac:dyDescent="0.2">
      <c r="B7" s="8"/>
      <c r="C7" t="s">
        <v>40</v>
      </c>
      <c r="E7" s="15">
        <v>57</v>
      </c>
      <c r="F7" s="15"/>
      <c r="G7" s="13"/>
      <c r="H7" s="14"/>
    </row>
    <row r="8" spans="2:10" x14ac:dyDescent="0.2">
      <c r="B8" s="8"/>
      <c r="C8" t="s">
        <v>41</v>
      </c>
      <c r="E8" s="16">
        <f>E6*E7</f>
        <v>57</v>
      </c>
      <c r="F8" s="13"/>
      <c r="G8" s="13"/>
      <c r="H8" s="14"/>
    </row>
    <row r="9" spans="2:10" x14ac:dyDescent="0.2">
      <c r="B9" s="8"/>
      <c r="C9" t="s">
        <v>3</v>
      </c>
      <c r="E9" s="17" t="s">
        <v>4</v>
      </c>
      <c r="F9" s="18"/>
      <c r="G9" s="19"/>
      <c r="H9" s="14"/>
    </row>
    <row r="10" spans="2:10" x14ac:dyDescent="0.2">
      <c r="B10" s="8"/>
      <c r="C10" t="s">
        <v>5</v>
      </c>
      <c r="E10" s="20" t="s">
        <v>4</v>
      </c>
      <c r="F10" s="21"/>
      <c r="G10" s="21"/>
      <c r="H10" s="14"/>
    </row>
    <row r="11" spans="2:10" ht="6" customHeight="1" x14ac:dyDescent="0.2">
      <c r="B11" s="8"/>
      <c r="H11" s="14"/>
    </row>
    <row r="12" spans="2:10" x14ac:dyDescent="0.2">
      <c r="B12" s="8"/>
      <c r="C12" s="9" t="s">
        <v>6</v>
      </c>
      <c r="E12" s="9" t="s">
        <v>7</v>
      </c>
      <c r="F12" s="9" t="s">
        <v>8</v>
      </c>
      <c r="G12" s="22" t="s">
        <v>9</v>
      </c>
      <c r="H12" s="14"/>
    </row>
    <row r="13" spans="2:10" x14ac:dyDescent="0.2">
      <c r="B13" s="8"/>
      <c r="C13" s="24" t="s">
        <v>36</v>
      </c>
      <c r="E13" s="23"/>
      <c r="F13" s="23"/>
      <c r="G13" s="23"/>
      <c r="H13" s="14"/>
    </row>
    <row r="14" spans="2:10" x14ac:dyDescent="0.2">
      <c r="B14" s="8"/>
      <c r="C14" s="25" t="s">
        <v>17</v>
      </c>
      <c r="E14" s="47"/>
      <c r="F14" s="48"/>
      <c r="G14" s="49">
        <f>SUM(E14:F14)</f>
        <v>0</v>
      </c>
      <c r="H14" s="14"/>
    </row>
    <row r="15" spans="2:10" x14ac:dyDescent="0.2">
      <c r="B15" s="8"/>
      <c r="C15" s="25" t="s">
        <v>18</v>
      </c>
      <c r="E15" s="50"/>
      <c r="F15" s="51"/>
      <c r="G15" s="52">
        <f t="shared" ref="G15:G18" si="0">SUM(E15:F15)</f>
        <v>0</v>
      </c>
      <c r="H15" s="14"/>
    </row>
    <row r="16" spans="2:10" x14ac:dyDescent="0.2">
      <c r="B16" s="8"/>
      <c r="C16" s="25" t="s">
        <v>19</v>
      </c>
      <c r="E16" s="50"/>
      <c r="F16" s="51"/>
      <c r="G16" s="52">
        <f t="shared" si="0"/>
        <v>0</v>
      </c>
      <c r="H16" s="14"/>
    </row>
    <row r="17" spans="2:8" x14ac:dyDescent="0.2">
      <c r="B17" s="8"/>
      <c r="C17" s="25" t="s">
        <v>20</v>
      </c>
      <c r="E17" s="50"/>
      <c r="F17" s="51"/>
      <c r="G17" s="52">
        <f t="shared" si="0"/>
        <v>0</v>
      </c>
      <c r="H17" s="14"/>
    </row>
    <row r="18" spans="2:8" x14ac:dyDescent="0.2">
      <c r="B18" s="8"/>
      <c r="C18" s="25" t="s">
        <v>21</v>
      </c>
      <c r="E18" s="53"/>
      <c r="F18" s="56"/>
      <c r="G18" s="55">
        <f t="shared" si="0"/>
        <v>0</v>
      </c>
      <c r="H18" s="14"/>
    </row>
    <row r="19" spans="2:8" x14ac:dyDescent="0.2">
      <c r="B19" s="8"/>
      <c r="C19" s="25" t="s">
        <v>39</v>
      </c>
      <c r="E19" s="65">
        <f>SUM(E14:E18)</f>
        <v>0</v>
      </c>
      <c r="F19" s="26"/>
      <c r="G19" s="46">
        <f>SUM(G14:G18)</f>
        <v>0</v>
      </c>
      <c r="H19" s="14"/>
    </row>
    <row r="20" spans="2:8" ht="6" customHeight="1" x14ac:dyDescent="0.2">
      <c r="B20" s="8"/>
      <c r="E20" s="23"/>
      <c r="F20" s="23"/>
      <c r="G20" s="23"/>
      <c r="H20" s="14"/>
    </row>
    <row r="21" spans="2:8" x14ac:dyDescent="0.2">
      <c r="B21" s="8"/>
      <c r="C21" s="9" t="s">
        <v>22</v>
      </c>
      <c r="E21" s="27"/>
      <c r="F21" s="27"/>
      <c r="H21" s="14"/>
    </row>
    <row r="22" spans="2:8" x14ac:dyDescent="0.2">
      <c r="B22" s="8"/>
      <c r="C22" t="s">
        <v>23</v>
      </c>
      <c r="E22" s="28"/>
      <c r="F22" s="28"/>
      <c r="G22" s="61">
        <f>G19</f>
        <v>0</v>
      </c>
      <c r="H22" s="14"/>
    </row>
    <row r="23" spans="2:8" x14ac:dyDescent="0.2">
      <c r="B23" s="8"/>
      <c r="C23" t="s">
        <v>24</v>
      </c>
      <c r="E23" s="28"/>
      <c r="F23" s="28"/>
      <c r="G23" s="62">
        <v>0</v>
      </c>
      <c r="H23" s="14"/>
    </row>
    <row r="24" spans="2:8" x14ac:dyDescent="0.2">
      <c r="B24" s="8"/>
      <c r="C24" s="9" t="s">
        <v>25</v>
      </c>
      <c r="E24" s="29"/>
      <c r="F24" s="29"/>
      <c r="G24" s="63">
        <f>SUM(G22:G23)</f>
        <v>0</v>
      </c>
      <c r="H24" s="14"/>
    </row>
    <row r="25" spans="2:8" ht="8.1" customHeight="1" x14ac:dyDescent="0.2">
      <c r="B25" s="8"/>
      <c r="E25" s="30"/>
      <c r="F25" s="30"/>
      <c r="G25" s="30"/>
      <c r="H25" s="14"/>
    </row>
    <row r="26" spans="2:8" s="2" customFormat="1" x14ac:dyDescent="0.2">
      <c r="B26" s="31"/>
      <c r="C26" s="9" t="s">
        <v>26</v>
      </c>
      <c r="D26"/>
      <c r="E26" s="9" t="s">
        <v>27</v>
      </c>
      <c r="F26" s="9" t="s">
        <v>28</v>
      </c>
      <c r="G26" s="22" t="s">
        <v>29</v>
      </c>
      <c r="H26" s="32"/>
    </row>
    <row r="27" spans="2:8" s="2" customFormat="1" x14ac:dyDescent="0.2">
      <c r="B27" s="31"/>
      <c r="C27" s="9" t="s">
        <v>37</v>
      </c>
      <c r="D27"/>
      <c r="E27" s="33"/>
      <c r="F27" s="33"/>
      <c r="G27" s="33"/>
      <c r="H27" s="32"/>
    </row>
    <row r="28" spans="2:8" s="2" customFormat="1" x14ac:dyDescent="0.2">
      <c r="B28" s="31"/>
      <c r="C28" t="s">
        <v>30</v>
      </c>
      <c r="D28"/>
      <c r="E28" s="57"/>
      <c r="F28" s="58"/>
      <c r="G28" s="49">
        <f>SUM(E28:F28)</f>
        <v>0</v>
      </c>
      <c r="H28" s="32"/>
    </row>
    <row r="29" spans="2:8" s="2" customFormat="1" x14ac:dyDescent="0.2">
      <c r="B29" s="31"/>
      <c r="C29" t="s">
        <v>31</v>
      </c>
      <c r="D29"/>
      <c r="E29" s="59"/>
      <c r="F29" s="60"/>
      <c r="G29" s="55">
        <f>SUM(E29:F29)</f>
        <v>0</v>
      </c>
      <c r="H29" s="32"/>
    </row>
    <row r="30" spans="2:8" s="2" customFormat="1" x14ac:dyDescent="0.2">
      <c r="B30" s="31"/>
      <c r="C30" t="s">
        <v>38</v>
      </c>
      <c r="D30"/>
      <c r="E30" s="13">
        <f>SUM(E28:E29)</f>
        <v>0</v>
      </c>
      <c r="F30" s="21"/>
      <c r="G30" s="66">
        <f>SUM(G28:G29)</f>
        <v>0</v>
      </c>
      <c r="H30" s="32"/>
    </row>
    <row r="31" spans="2:8" s="2" customFormat="1" x14ac:dyDescent="0.2">
      <c r="B31" s="31"/>
      <c r="C31" s="9" t="s">
        <v>32</v>
      </c>
      <c r="D31"/>
      <c r="E31" s="33"/>
      <c r="F31" s="33"/>
      <c r="G31" s="33"/>
      <c r="H31" s="32"/>
    </row>
    <row r="32" spans="2:8" s="2" customFormat="1" x14ac:dyDescent="0.2">
      <c r="B32" s="31"/>
      <c r="C32" t="s">
        <v>30</v>
      </c>
      <c r="D32"/>
      <c r="E32" s="57"/>
      <c r="F32" s="58"/>
      <c r="G32" s="49">
        <f t="shared" ref="G32:G33" si="1">SUM(E32:F32)</f>
        <v>0</v>
      </c>
      <c r="H32" s="32"/>
    </row>
    <row r="33" spans="2:10" s="2" customFormat="1" x14ac:dyDescent="0.2">
      <c r="B33" s="31"/>
      <c r="C33" t="s">
        <v>31</v>
      </c>
      <c r="D33"/>
      <c r="E33" s="59"/>
      <c r="F33" s="60"/>
      <c r="G33" s="55">
        <f t="shared" si="1"/>
        <v>0</v>
      </c>
      <c r="H33" s="32"/>
    </row>
    <row r="34" spans="2:10" s="2" customFormat="1" x14ac:dyDescent="0.2">
      <c r="B34" s="31"/>
      <c r="C34" t="s">
        <v>33</v>
      </c>
      <c r="D34"/>
      <c r="E34" s="16">
        <f>SUM(E32:E33)</f>
        <v>0</v>
      </c>
      <c r="F34" s="33"/>
      <c r="G34" s="66">
        <f>SUM(G32:G33)</f>
        <v>0</v>
      </c>
      <c r="H34" s="32"/>
    </row>
    <row r="35" spans="2:10" s="9" customFormat="1" x14ac:dyDescent="0.2">
      <c r="B35" s="34"/>
      <c r="C35" s="9" t="s">
        <v>34</v>
      </c>
      <c r="D35"/>
      <c r="E35" s="35"/>
      <c r="F35" s="30"/>
      <c r="G35" s="36">
        <f>SUM(G30,G34)</f>
        <v>0</v>
      </c>
      <c r="H35" s="37"/>
      <c r="J35" s="38"/>
    </row>
    <row r="36" spans="2:10" s="9" customFormat="1" x14ac:dyDescent="0.2">
      <c r="B36" s="34"/>
      <c r="D36"/>
      <c r="E36" s="35"/>
      <c r="F36" s="30"/>
      <c r="G36" s="36"/>
      <c r="H36" s="37"/>
      <c r="J36" s="38"/>
    </row>
    <row r="37" spans="2:10" ht="12.75" customHeight="1" x14ac:dyDescent="0.2">
      <c r="B37" s="8"/>
      <c r="C37" s="9" t="s">
        <v>43</v>
      </c>
      <c r="E37" s="67"/>
      <c r="F37" s="33"/>
      <c r="G37" s="39">
        <v>0</v>
      </c>
      <c r="H37" s="14"/>
    </row>
    <row r="38" spans="2:10" ht="12.75" customHeight="1" x14ac:dyDescent="0.2">
      <c r="B38" s="8"/>
      <c r="C38" s="9" t="s">
        <v>35</v>
      </c>
      <c r="E38" s="30"/>
      <c r="F38" s="30"/>
      <c r="G38" s="30">
        <f>G24+G35+G37</f>
        <v>0</v>
      </c>
      <c r="H38" s="14"/>
    </row>
    <row r="39" spans="2:10" x14ac:dyDescent="0.2">
      <c r="B39" s="8"/>
      <c r="C39" s="9"/>
      <c r="E39" s="30"/>
      <c r="F39" s="30"/>
      <c r="G39" s="40"/>
      <c r="H39" s="14"/>
    </row>
    <row r="40" spans="2:10" hidden="1" x14ac:dyDescent="0.2">
      <c r="B40" s="8"/>
      <c r="D40" s="40"/>
      <c r="E40" s="40"/>
      <c r="F40" s="40"/>
      <c r="G40" s="40"/>
      <c r="H40" s="14"/>
    </row>
    <row r="41" spans="2:10" hidden="1" x14ac:dyDescent="0.2">
      <c r="B41" s="8"/>
      <c r="D41" s="40"/>
      <c r="E41" s="40"/>
      <c r="F41" s="40"/>
      <c r="G41" s="40"/>
      <c r="H41" s="14"/>
    </row>
    <row r="42" spans="2:10" hidden="1" x14ac:dyDescent="0.2">
      <c r="B42" s="8"/>
      <c r="D42" s="40"/>
      <c r="E42" s="40"/>
      <c r="F42" s="40"/>
      <c r="G42" s="40"/>
      <c r="H42" s="14"/>
    </row>
    <row r="43" spans="2:10" hidden="1" x14ac:dyDescent="0.2">
      <c r="B43" s="8"/>
      <c r="C43" s="41"/>
      <c r="D43" s="40"/>
      <c r="E43" s="40"/>
      <c r="F43" s="40"/>
      <c r="G43" s="40"/>
      <c r="H43" s="14"/>
    </row>
    <row r="44" spans="2:10" ht="6" customHeight="1" thickBot="1" x14ac:dyDescent="0.25">
      <c r="B44" s="42"/>
      <c r="C44" s="43"/>
      <c r="D44" s="44"/>
      <c r="E44" s="44"/>
      <c r="F44" s="44"/>
      <c r="G44" s="44"/>
      <c r="H44" s="45"/>
    </row>
    <row r="45" spans="2:10" ht="6" customHeight="1" x14ac:dyDescent="0.2"/>
    <row r="46" spans="2:10" ht="6" customHeight="1" x14ac:dyDescent="0.2">
      <c r="C46" s="33"/>
      <c r="D46" s="33"/>
      <c r="E46" s="33"/>
      <c r="F46" s="33"/>
      <c r="G46" s="33"/>
    </row>
  </sheetData>
  <printOptions horizontalCentered="1"/>
  <pageMargins left="0.25" right="0.25" top="0.75" bottom="0.5" header="0.3" footer="0.3"/>
  <pageSetup scale="86" orientation="portrait" r:id="rId1"/>
  <headerFooter>
    <oddFooter>&amp;COrginally Prepared by Dale Jarvis &amp; Associates, June 24, 2017, Page &amp;P - Updated by Health staff 11/22/19</oddFooter>
  </headerFooter>
  <rowBreaks count="2" manualBreakCount="2">
    <brk id="44" max="16383" man="1"/>
    <brk id="45" max="16383" man="1"/>
  </rowBreaks>
  <colBreaks count="1" manualBreakCount="1">
    <brk id="7" max="1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 Co-House - Dir Staff Template</vt:lpstr>
      <vt:lpstr> Co-House - Prop Man Template</vt:lpstr>
      <vt:lpstr>' Co-House - Dir Staff Template'!Print_Area</vt:lpstr>
      <vt:lpstr>' Co-House - Prop Man Template'!Print_Area</vt:lpstr>
      <vt:lpstr>' Co-House - Dir Staff Template'!Print_Titles</vt:lpstr>
      <vt:lpstr>' Co-House - Prop Man Template'!Print_Titles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Voong</dc:creator>
  <cp:lastModifiedBy>Brad Johnson</cp:lastModifiedBy>
  <dcterms:created xsi:type="dcterms:W3CDTF">2022-06-21T20:46:11Z</dcterms:created>
  <dcterms:modified xsi:type="dcterms:W3CDTF">2022-12-16T17:36:30Z</dcterms:modified>
</cp:coreProperties>
</file>